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<sst xmlns="http://schemas.openxmlformats.org/spreadsheetml/2006/main" count="45" uniqueCount="43">
  <si>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Предпринимательская деятельность:</t>
  </si>
  <si>
    <t>субсидии на выполнение государственного задания</t>
  </si>
  <si>
    <t>Платные медицинские услуги</t>
  </si>
  <si>
    <t>Итого поступлений</t>
  </si>
  <si>
    <t>Всего</t>
  </si>
  <si>
    <t>расходы</t>
  </si>
  <si>
    <t>Средства фонда обязательного медицинского страхования</t>
  </si>
  <si>
    <t>Договоры добровольного медицинского страхования</t>
  </si>
  <si>
    <t>Договоры на медицинские услуги с предприятиями, организациями, учреждениями</t>
  </si>
  <si>
    <t>Ведомственноя целевая программа"Развитие здравоохранения Брянской области"</t>
  </si>
  <si>
    <t>Доход от кафе</t>
  </si>
  <si>
    <t>Доход от ксерокса</t>
  </si>
  <si>
    <t>Доход от пансионата</t>
  </si>
  <si>
    <t>в том числе</t>
  </si>
  <si>
    <t>Прочие услуги (в том числе договоры в рамках федеральных программ: РИАЦ, НРЭР и прочие)</t>
  </si>
  <si>
    <t>Наименование показателя</t>
  </si>
  <si>
    <t>Поступления всего:</t>
  </si>
  <si>
    <t>Выплаты  всего:</t>
  </si>
  <si>
    <t>Заработная плата (211)</t>
  </si>
  <si>
    <t>Прочие выплаты (212)</t>
  </si>
  <si>
    <t>Начисления на оплату труда (213)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</si>
  <si>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</si>
  <si>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</si>
  <si>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</si>
  <si>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</si>
  <si>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Прочие услуги (226)</t>
  </si>
  <si>
    <t>Увеличение стоимости основных средств (310)</t>
  </si>
  <si>
    <t>Увеличение стоимости материальных запасов (340)</t>
  </si>
  <si>
    <t>в том  числе:</t>
  </si>
  <si>
    <t>Прочие расходы (290)</t>
  </si>
  <si>
    <t>Арендная плата (224)</t>
  </si>
  <si>
    <t>Субсидии из областного бюджета на проведение капитального ремонта</t>
  </si>
  <si>
    <t>субсидии на иные цели</t>
  </si>
  <si>
    <t>Остаток средств на 1.01.2013 г.</t>
  </si>
  <si>
    <t>Мероприятия, направленные на охрану здоровья матери и ребенка</t>
  </si>
  <si>
    <t>Мероприятия по пренатальной (дородовой) диагностике</t>
  </si>
  <si>
    <t>Закупки оборудования и расходных материалов для неонатального скрининга</t>
  </si>
  <si>
    <t>Бюджетные инвестиции</t>
  </si>
  <si>
    <t>Остаток средств на 1.01.2014 г.</t>
  </si>
  <si>
    <t xml:space="preserve">План финансово-хозяйственной  деятельности ГАУЗ "БКДЦ" на 2014 -2016 г. </t>
  </si>
  <si>
    <t>2014 г.</t>
  </si>
  <si>
    <t>2015 г.</t>
  </si>
  <si>
    <t>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</si>
</sst>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_р_._-;_-@_-"/>
    <numFmt numFmtId="170" formatCode="#,##0.00_ ;\-#,##0.00\ "/>
  </numFmts>
  <fonts count="1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color indexed="9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9" fontId="3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6" fillId="0" borderId="1" xfId="0" applyNumberFormat="1" applyFont="1" applyBorder="1" applyAlignment="1">
      <alignment horizontal="right" wrapText="1"/>
    </xf>
    <xf numFmtId="169" fontId="5" fillId="0" borderId="1" xfId="0" applyNumberFormat="1" applyFont="1" applyBorder="1" applyAlignment="1">
      <alignment horizontal="right" wrapText="1"/>
    </xf>
    <xf numFmtId="169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3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7" fillId="0" borderId="2" xfId="0" applyNumberFormat="1" applyFont="1" applyBorder="1" applyAlignment="1">
      <alignment wrapText="1"/>
    </xf>
    <xf numFmtId="169" fontId="12" fillId="0" borderId="3" xfId="0" applyNumberFormat="1" applyFont="1" applyBorder="1" applyAlignment="1">
      <alignment horizontal="center" wrapText="1"/>
    </xf>
    <xf numFmtId="16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/>
    </xf>
    <xf numFmtId="169" fontId="10" fillId="0" borderId="3" xfId="0" applyNumberFormat="1" applyFont="1" applyBorder="1" applyAlignment="1">
      <alignment horizontal="left" wrapText="1"/>
    </xf>
    <xf numFmtId="169" fontId="5" fillId="0" borderId="2" xfId="0" applyNumberFormat="1" applyFont="1" applyBorder="1" applyAlignment="1">
      <alignment wrapText="1"/>
    </xf>
    <xf numFmtId="169" fontId="10" fillId="0" borderId="3" xfId="0" applyNumberFormat="1" applyFont="1" applyBorder="1" applyAlignment="1">
      <alignment horizontal="center" wrapText="1"/>
    </xf>
    <xf numFmtId="169" fontId="12" fillId="0" borderId="3" xfId="0" applyNumberFormat="1" applyFont="1" applyBorder="1" applyAlignment="1">
      <alignment wrapText="1"/>
    </xf>
    <xf numFmtId="169" fontId="6" fillId="0" borderId="2" xfId="0" applyNumberFormat="1" applyFont="1" applyBorder="1" applyAlignment="1">
      <alignment horizontal="left" wrapText="1"/>
    </xf>
    <xf numFmtId="169" fontId="12" fillId="0" borderId="3" xfId="0" applyNumberFormat="1" applyFont="1" applyBorder="1" applyAlignment="1">
      <alignment horizontal="center" vertical="center" wrapText="1"/>
    </xf>
    <xf numFmtId="169" fontId="12" fillId="0" borderId="3" xfId="0" applyNumberFormat="1" applyFont="1" applyBorder="1" applyAlignment="1">
      <alignment horizontal="center" vertical="center"/>
    </xf>
    <xf numFmtId="169" fontId="12" fillId="0" borderId="3" xfId="0" applyNumberFormat="1" applyFont="1" applyBorder="1" applyAlignment="1">
      <alignment horizontal="center" vertical="top" wrapText="1"/>
    </xf>
    <xf numFmtId="169" fontId="5" fillId="0" borderId="2" xfId="0" applyNumberFormat="1" applyFont="1" applyBorder="1" applyAlignment="1">
      <alignment horizontal="left" vertical="top" wrapText="1"/>
    </xf>
    <xf numFmtId="169" fontId="2" fillId="0" borderId="0" xfId="0" applyNumberFormat="1" applyFont="1" applyAlignment="1">
      <alignment horizontal="center" wrapText="1"/>
    </xf>
    <xf numFmtId="169" fontId="2" fillId="0" borderId="0" xfId="0" applyNumberFormat="1" applyFont="1" applyAlignment="1">
      <alignment wrapText="1"/>
    </xf>
    <xf numFmtId="169" fontId="6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/>
    </xf>
    <xf numFmtId="169" fontId="5" fillId="0" borderId="2" xfId="0" applyNumberFormat="1" applyFont="1" applyBorder="1" applyAlignment="1">
      <alignment/>
    </xf>
    <xf numFmtId="169" fontId="6" fillId="0" borderId="1" xfId="0" applyNumberFormat="1" applyFont="1" applyBorder="1" applyAlignment="1">
      <alignment horizontal="left" wrapText="1"/>
    </xf>
    <xf numFmtId="169" fontId="5" fillId="0" borderId="1" xfId="0" applyNumberFormat="1" applyFont="1" applyBorder="1" applyAlignment="1">
      <alignment/>
    </xf>
    <xf numFmtId="169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 horizontal="right"/>
    </xf>
    <xf numFmtId="169" fontId="6" fillId="0" borderId="4" xfId="0" applyNumberFormat="1" applyFont="1" applyBorder="1" applyAlignment="1">
      <alignment horizontal="center" wrapText="1"/>
    </xf>
    <xf numFmtId="169" fontId="6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horizontal="center" wrapText="1"/>
    </xf>
    <xf numFmtId="41" fontId="17" fillId="0" borderId="1" xfId="0" applyNumberFormat="1" applyFont="1" applyFill="1" applyBorder="1" applyAlignment="1">
      <alignment horizontal="right" vertical="top" wrapText="1"/>
    </xf>
    <xf numFmtId="169" fontId="7" fillId="0" borderId="1" xfId="0" applyNumberFormat="1" applyFont="1" applyBorder="1" applyAlignment="1">
      <alignment wrapText="1"/>
    </xf>
    <xf numFmtId="169" fontId="4" fillId="0" borderId="2" xfId="0" applyNumberFormat="1" applyFont="1" applyBorder="1" applyAlignment="1">
      <alignment wrapText="1"/>
    </xf>
    <xf numFmtId="0" fontId="5" fillId="0" borderId="5" xfId="0" applyFont="1" applyBorder="1" applyAlignment="1">
      <alignment/>
    </xf>
    <xf numFmtId="169" fontId="5" fillId="0" borderId="6" xfId="0" applyNumberFormat="1" applyFont="1" applyBorder="1" applyAlignment="1">
      <alignment/>
    </xf>
    <xf numFmtId="43" fontId="5" fillId="0" borderId="1" xfId="0" applyNumberFormat="1" applyFont="1" applyBorder="1" applyAlignment="1">
      <alignment horizontal="right" wrapText="1"/>
    </xf>
    <xf numFmtId="43" fontId="6" fillId="0" borderId="1" xfId="0" applyNumberFormat="1" applyFont="1" applyBorder="1" applyAlignment="1">
      <alignment horizontal="left" wrapText="1"/>
    </xf>
    <xf numFmtId="43" fontId="6" fillId="0" borderId="1" xfId="0" applyNumberFormat="1" applyFont="1" applyBorder="1" applyAlignment="1">
      <alignment/>
    </xf>
    <xf numFmtId="169" fontId="2" fillId="0" borderId="3" xfId="0" applyNumberFormat="1" applyFont="1" applyBorder="1" applyAlignment="1">
      <alignment/>
    </xf>
    <xf numFmtId="169" fontId="3" fillId="0" borderId="3" xfId="0" applyNumberFormat="1" applyFont="1" applyBorder="1" applyAlignment="1">
      <alignment/>
    </xf>
    <xf numFmtId="169" fontId="6" fillId="0" borderId="3" xfId="0" applyNumberFormat="1" applyFont="1" applyBorder="1" applyAlignment="1">
      <alignment wrapText="1"/>
    </xf>
    <xf numFmtId="169" fontId="5" fillId="0" borderId="3" xfId="0" applyNumberFormat="1" applyFont="1" applyBorder="1" applyAlignment="1">
      <alignment horizontal="center" wrapText="1"/>
    </xf>
    <xf numFmtId="169" fontId="6" fillId="0" borderId="3" xfId="0" applyNumberFormat="1" applyFont="1" applyBorder="1" applyAlignment="1">
      <alignment horizontal="right" wrapText="1"/>
    </xf>
    <xf numFmtId="169" fontId="5" fillId="0" borderId="3" xfId="0" applyNumberFormat="1" applyFont="1" applyBorder="1" applyAlignment="1">
      <alignment horizontal="right" wrapText="1"/>
    </xf>
    <xf numFmtId="41" fontId="17" fillId="0" borderId="3" xfId="0" applyNumberFormat="1" applyFont="1" applyFill="1" applyBorder="1" applyAlignment="1">
      <alignment horizontal="right" vertical="top" wrapText="1"/>
    </xf>
    <xf numFmtId="169" fontId="7" fillId="0" borderId="3" xfId="0" applyNumberFormat="1" applyFont="1" applyBorder="1" applyAlignment="1">
      <alignment wrapText="1"/>
    </xf>
    <xf numFmtId="169" fontId="6" fillId="0" borderId="3" xfId="0" applyNumberFormat="1" applyFont="1" applyBorder="1" applyAlignment="1">
      <alignment horizontal="left" wrapText="1"/>
    </xf>
    <xf numFmtId="43" fontId="5" fillId="0" borderId="3" xfId="0" applyNumberFormat="1" applyFont="1" applyBorder="1" applyAlignment="1">
      <alignment horizontal="right" wrapText="1"/>
    </xf>
    <xf numFmtId="43" fontId="6" fillId="0" borderId="3" xfId="0" applyNumberFormat="1" applyFont="1" applyBorder="1" applyAlignment="1">
      <alignment horizontal="left" wrapText="1"/>
    </xf>
    <xf numFmtId="43" fontId="6" fillId="0" borderId="3" xfId="0" applyNumberFormat="1" applyFont="1" applyBorder="1" applyAlignment="1">
      <alignment/>
    </xf>
    <xf numFmtId="169" fontId="5" fillId="0" borderId="3" xfId="0" applyNumberFormat="1" applyFont="1" applyBorder="1" applyAlignment="1">
      <alignment/>
    </xf>
    <xf numFmtId="169" fontId="5" fillId="0" borderId="3" xfId="0" applyNumberFormat="1" applyFont="1" applyBorder="1" applyAlignment="1">
      <alignment/>
    </xf>
    <xf numFmtId="169" fontId="5" fillId="0" borderId="3" xfId="0" applyNumberFormat="1" applyFont="1" applyBorder="1" applyAlignment="1">
      <alignment horizontal="right"/>
    </xf>
    <xf numFmtId="169" fontId="3" fillId="0" borderId="1" xfId="0" applyNumberFormat="1" applyFont="1" applyBorder="1" applyAlignment="1">
      <alignment/>
    </xf>
    <xf numFmtId="169" fontId="5" fillId="0" borderId="7" xfId="0" applyNumberFormat="1" applyFont="1" applyBorder="1" applyAlignment="1">
      <alignment/>
    </xf>
    <xf numFmtId="169" fontId="6" fillId="0" borderId="3" xfId="0" applyNumberFormat="1" applyFont="1" applyBorder="1" applyAlignment="1">
      <alignment horizontal="center" wrapText="1"/>
    </xf>
    <xf numFmtId="169" fontId="5" fillId="0" borderId="3" xfId="0" applyNumberFormat="1" applyFont="1" applyBorder="1" applyAlignment="1">
      <alignment wrapText="1"/>
    </xf>
    <xf numFmtId="169" fontId="0" fillId="0" borderId="3" xfId="0" applyNumberFormat="1" applyFont="1" applyBorder="1" applyAlignment="1">
      <alignment/>
    </xf>
    <xf numFmtId="169" fontId="10" fillId="0" borderId="3" xfId="0" applyNumberFormat="1" applyFont="1" applyBorder="1" applyAlignment="1">
      <alignment horizontal="right" wrapText="1"/>
    </xf>
    <xf numFmtId="169" fontId="0" fillId="0" borderId="3" xfId="0" applyNumberFormat="1" applyFont="1" applyBorder="1" applyAlignment="1">
      <alignment/>
    </xf>
    <xf numFmtId="169" fontId="14" fillId="0" borderId="3" xfId="0" applyNumberFormat="1" applyFont="1" applyBorder="1" applyAlignment="1">
      <alignment/>
    </xf>
    <xf numFmtId="169" fontId="13" fillId="0" borderId="3" xfId="0" applyNumberFormat="1" applyFont="1" applyBorder="1" applyAlignment="1">
      <alignment wrapText="1"/>
    </xf>
    <xf numFmtId="169" fontId="13" fillId="0" borderId="3" xfId="0" applyNumberFormat="1" applyFont="1" applyBorder="1" applyAlignment="1">
      <alignment horizontal="left" wrapText="1"/>
    </xf>
    <xf numFmtId="169" fontId="15" fillId="0" borderId="3" xfId="0" applyNumberFormat="1" applyFont="1" applyBorder="1" applyAlignment="1">
      <alignment/>
    </xf>
    <xf numFmtId="169" fontId="11" fillId="0" borderId="3" xfId="0" applyNumberFormat="1" applyFont="1" applyBorder="1" applyAlignment="1">
      <alignment/>
    </xf>
    <xf numFmtId="169" fontId="8" fillId="0" borderId="3" xfId="0" applyNumberFormat="1" applyFont="1" applyBorder="1" applyAlignment="1">
      <alignment/>
    </xf>
    <xf numFmtId="169" fontId="6" fillId="0" borderId="8" xfId="0" applyNumberFormat="1" applyFont="1" applyBorder="1" applyAlignment="1">
      <alignment horizontal="center" wrapText="1"/>
    </xf>
    <xf numFmtId="169" fontId="3" fillId="0" borderId="7" xfId="0" applyNumberFormat="1" applyFont="1" applyBorder="1" applyAlignment="1">
      <alignment/>
    </xf>
    <xf numFmtId="169" fontId="8" fillId="0" borderId="7" xfId="0" applyNumberFormat="1" applyFont="1" applyBorder="1" applyAlignment="1">
      <alignment/>
    </xf>
    <xf numFmtId="169" fontId="3" fillId="0" borderId="8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169" fontId="2" fillId="0" borderId="9" xfId="0" applyNumberFormat="1" applyFont="1" applyBorder="1" applyAlignment="1">
      <alignment horizontal="center"/>
    </xf>
    <xf numFmtId="169" fontId="6" fillId="0" borderId="8" xfId="0" applyNumberFormat="1" applyFont="1" applyBorder="1" applyAlignment="1">
      <alignment horizontal="center" wrapText="1"/>
    </xf>
    <xf numFmtId="169" fontId="4" fillId="0" borderId="0" xfId="0" applyNumberFormat="1" applyFont="1" applyAlignment="1">
      <alignment horizontal="center" wrapText="1"/>
    </xf>
    <xf numFmtId="0" fontId="16" fillId="0" borderId="10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4"/>
  <sheetViews>
    <sheetView tabSelected="1" view="pageBreakPreview" zoomScale="85" zoomScaleSheetLayoutView="85" workbookViewId="0" topLeftCell="A1">
      <selection activeCell="B11" sqref="B11"/>
    </sheetView>
  </sheetViews>
  <sheetFormatPr defaultColWidth="9.00390625" defaultRowHeight="12.75"/>
  <cols>
    <col min="1" max="1" width="9.125" style="1" customWidth="1"/>
    <col min="2" max="2" width="118.625" style="1" customWidth="1"/>
    <col min="3" max="3" width="27.375" style="2" customWidth="1"/>
    <col min="4" max="4" width="17.00390625" style="1" hidden="1" customWidth="1"/>
    <col min="5" max="5" width="16.25390625" style="1" hidden="1" customWidth="1"/>
    <col min="6" max="6" width="17.875" style="1" hidden="1" customWidth="1"/>
    <col min="7" max="7" width="16.625" style="8" hidden="1" customWidth="1"/>
    <col min="8" max="8" width="15.25390625" style="7" hidden="1" customWidth="1"/>
    <col min="9" max="12" width="20.375" style="1" hidden="1" customWidth="1"/>
    <col min="13" max="13" width="16.125" style="1" hidden="1" customWidth="1"/>
    <col min="14" max="14" width="17.375" style="1" hidden="1" customWidth="1"/>
    <col min="15" max="15" width="19.25390625" style="1" hidden="1" customWidth="1"/>
    <col min="16" max="16" width="18.25390625" style="1" hidden="1" customWidth="1"/>
    <col min="17" max="17" width="25.75390625" style="1" customWidth="1"/>
    <col min="18" max="18" width="25.375" style="1" customWidth="1"/>
    <col min="19" max="16384" width="9.125" style="1" customWidth="1"/>
  </cols>
  <sheetData>
    <row r="1" spans="2:7" ht="18" customHeight="1">
      <c r="B1" s="79" t="s">
        <v>39</v>
      </c>
      <c r="C1" s="79"/>
      <c r="D1" s="23"/>
      <c r="E1" s="23"/>
      <c r="F1" s="23"/>
      <c r="G1" s="6"/>
    </row>
    <row r="2" spans="2:6" ht="18">
      <c r="B2" s="79"/>
      <c r="C2" s="79"/>
      <c r="D2" s="23"/>
      <c r="E2" s="23"/>
      <c r="F2" s="23"/>
    </row>
    <row r="3" spans="2:6" ht="18" hidden="1">
      <c r="B3" s="22"/>
      <c r="C3" s="22"/>
      <c r="D3" s="22"/>
      <c r="E3" s="23"/>
      <c r="F3" s="23"/>
    </row>
    <row r="4" spans="3:8" ht="18.75" thickBot="1">
      <c r="C4" s="1"/>
      <c r="H4" s="8"/>
    </row>
    <row r="5" spans="2:18" ht="39" customHeight="1">
      <c r="B5" s="33" t="s">
        <v>15</v>
      </c>
      <c r="C5" s="72" t="s">
        <v>40</v>
      </c>
      <c r="D5" s="78" t="s">
        <v>5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5"/>
      <c r="P5" s="75"/>
      <c r="Q5" s="76" t="s">
        <v>41</v>
      </c>
      <c r="R5" s="77" t="s">
        <v>42</v>
      </c>
    </row>
    <row r="6" spans="2:18" ht="39" customHeight="1" hidden="1">
      <c r="B6" s="17" t="s">
        <v>33</v>
      </c>
      <c r="C6" s="61">
        <v>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45"/>
      <c r="P6" s="45"/>
      <c r="Q6" s="45"/>
      <c r="R6" s="59"/>
    </row>
    <row r="7" spans="2:18" ht="29.25" customHeight="1">
      <c r="B7" s="17" t="s">
        <v>16</v>
      </c>
      <c r="C7" s="46">
        <f>C30</f>
        <v>290779102.29</v>
      </c>
      <c r="D7" s="47"/>
      <c r="E7" s="47"/>
      <c r="F7" s="62"/>
      <c r="G7" s="44"/>
      <c r="H7" s="44"/>
      <c r="I7" s="44"/>
      <c r="J7" s="44"/>
      <c r="K7" s="44"/>
      <c r="L7" s="44"/>
      <c r="M7" s="44"/>
      <c r="N7" s="44"/>
      <c r="O7" s="45"/>
      <c r="P7" s="45"/>
      <c r="Q7" s="46">
        <f>Q30</f>
        <v>213166081</v>
      </c>
      <c r="R7" s="34">
        <f>R30</f>
        <v>213166081</v>
      </c>
    </row>
    <row r="8" spans="2:18" ht="28.5" customHeight="1">
      <c r="B8" s="17" t="s">
        <v>13</v>
      </c>
      <c r="C8" s="47"/>
      <c r="D8" s="47"/>
      <c r="E8" s="47"/>
      <c r="F8" s="62"/>
      <c r="G8" s="44"/>
      <c r="H8" s="44"/>
      <c r="I8" s="44"/>
      <c r="J8" s="44"/>
      <c r="K8" s="44"/>
      <c r="L8" s="44"/>
      <c r="M8" s="44"/>
      <c r="N8" s="44"/>
      <c r="O8" s="45"/>
      <c r="P8" s="45"/>
      <c r="Q8" s="47"/>
      <c r="R8" s="35"/>
    </row>
    <row r="9" spans="2:18" ht="28.5" customHeight="1">
      <c r="B9" s="9" t="s">
        <v>1</v>
      </c>
      <c r="C9" s="48">
        <v>48352500</v>
      </c>
      <c r="D9" s="10">
        <v>38370000</v>
      </c>
      <c r="E9" s="10">
        <v>25000</v>
      </c>
      <c r="F9" s="10">
        <v>12843700</v>
      </c>
      <c r="G9" s="11">
        <v>83300</v>
      </c>
      <c r="H9" s="12">
        <v>24900</v>
      </c>
      <c r="I9" s="12">
        <v>5975100</v>
      </c>
      <c r="J9" s="12">
        <v>1264600</v>
      </c>
      <c r="K9" s="12">
        <v>238000</v>
      </c>
      <c r="L9" s="12">
        <v>3900000</v>
      </c>
      <c r="M9" s="12">
        <v>250000</v>
      </c>
      <c r="N9" s="12">
        <v>12682800</v>
      </c>
      <c r="O9" s="63">
        <f>SUM(D9:N9)</f>
        <v>75657400</v>
      </c>
      <c r="P9" s="63">
        <f>C9-O9</f>
        <v>-27304900</v>
      </c>
      <c r="Q9" s="48">
        <v>27848500</v>
      </c>
      <c r="R9" s="3">
        <v>71043800</v>
      </c>
    </row>
    <row r="10" spans="2:18" ht="26.25" customHeight="1">
      <c r="B10" s="9" t="s">
        <v>32</v>
      </c>
      <c r="C10" s="48">
        <f>C12+C13+C14</f>
        <v>15409500</v>
      </c>
      <c r="D10" s="13" t="e">
        <f>#REF!+D14+#REF!</f>
        <v>#REF!</v>
      </c>
      <c r="E10" s="13" t="e">
        <f>#REF!+E14+#REF!</f>
        <v>#REF!</v>
      </c>
      <c r="F10" s="13" t="e">
        <f>#REF!+F14+#REF!</f>
        <v>#REF!</v>
      </c>
      <c r="G10" s="13" t="e">
        <f>#REF!+G14+#REF!</f>
        <v>#REF!</v>
      </c>
      <c r="H10" s="13" t="e">
        <f>#REF!+H14+#REF!</f>
        <v>#REF!</v>
      </c>
      <c r="I10" s="13" t="e">
        <f>#REF!+I14+#REF!</f>
        <v>#REF!</v>
      </c>
      <c r="J10" s="64" t="e">
        <f>#REF!+J14+#REF!+J15</f>
        <v>#REF!</v>
      </c>
      <c r="K10" s="13" t="e">
        <f>#REF!+K14+#REF!</f>
        <v>#REF!</v>
      </c>
      <c r="L10" s="13" t="e">
        <f>#REF!+L14+#REF!</f>
        <v>#REF!</v>
      </c>
      <c r="M10" s="13" t="e">
        <f>#REF!+M14+#REF!</f>
        <v>#REF!</v>
      </c>
      <c r="N10" s="13" t="e">
        <f>#REF!+N14+#REF!</f>
        <v>#REF!</v>
      </c>
      <c r="O10" s="65" t="e">
        <f>SUM(D10:N10)</f>
        <v>#REF!</v>
      </c>
      <c r="P10" s="65" t="e">
        <f>C10-O10</f>
        <v>#REF!</v>
      </c>
      <c r="Q10" s="48">
        <f>Q12+Q13+Q14</f>
        <v>5815000</v>
      </c>
      <c r="R10" s="3">
        <f>R12+R13+R14</f>
        <v>5815000</v>
      </c>
    </row>
    <row r="11" spans="2:18" ht="27.75" customHeight="1">
      <c r="B11" s="14" t="s">
        <v>13</v>
      </c>
      <c r="C11" s="49"/>
      <c r="D11" s="10"/>
      <c r="E11" s="10"/>
      <c r="F11" s="10"/>
      <c r="G11" s="11"/>
      <c r="H11" s="12"/>
      <c r="I11" s="12"/>
      <c r="J11" s="12"/>
      <c r="K11" s="12"/>
      <c r="L11" s="12"/>
      <c r="M11" s="12"/>
      <c r="N11" s="12"/>
      <c r="O11" s="65"/>
      <c r="P11" s="65"/>
      <c r="Q11" s="49"/>
      <c r="R11" s="4"/>
    </row>
    <row r="12" spans="2:18" s="5" customFormat="1" ht="32.25" customHeight="1">
      <c r="B12" s="14" t="s">
        <v>36</v>
      </c>
      <c r="C12" s="49">
        <v>4215000</v>
      </c>
      <c r="D12" s="15"/>
      <c r="E12" s="15"/>
      <c r="F12" s="15"/>
      <c r="G12" s="29"/>
      <c r="H12" s="30"/>
      <c r="I12" s="30"/>
      <c r="J12" s="30"/>
      <c r="K12" s="30"/>
      <c r="L12" s="30"/>
      <c r="M12" s="30"/>
      <c r="N12" s="30"/>
      <c r="O12" s="66"/>
      <c r="P12" s="66"/>
      <c r="Q12" s="49">
        <v>215000</v>
      </c>
      <c r="R12" s="4">
        <v>215000</v>
      </c>
    </row>
    <row r="13" spans="2:18" s="5" customFormat="1" ht="30.75" customHeight="1">
      <c r="B13" s="14" t="s">
        <v>35</v>
      </c>
      <c r="C13" s="49">
        <v>7094500</v>
      </c>
      <c r="D13" s="15"/>
      <c r="E13" s="15"/>
      <c r="F13" s="15"/>
      <c r="G13" s="29"/>
      <c r="H13" s="30"/>
      <c r="I13" s="30"/>
      <c r="J13" s="30"/>
      <c r="K13" s="30"/>
      <c r="L13" s="30"/>
      <c r="M13" s="30"/>
      <c r="N13" s="30"/>
      <c r="O13" s="66"/>
      <c r="P13" s="66"/>
      <c r="Q13" s="49">
        <v>1500000</v>
      </c>
      <c r="R13" s="4">
        <v>1500000</v>
      </c>
    </row>
    <row r="14" spans="2:24" s="5" customFormat="1" ht="30.75" customHeight="1">
      <c r="B14" s="14" t="s">
        <v>34</v>
      </c>
      <c r="C14" s="49">
        <v>4100000</v>
      </c>
      <c r="D14" s="15"/>
      <c r="E14" s="15"/>
      <c r="F14" s="15"/>
      <c r="G14" s="29"/>
      <c r="H14" s="30"/>
      <c r="I14" s="30"/>
      <c r="J14" s="30"/>
      <c r="K14" s="30"/>
      <c r="L14" s="30"/>
      <c r="M14" s="30"/>
      <c r="N14" s="30">
        <v>1500000</v>
      </c>
      <c r="O14" s="66">
        <f>SUM(D14:N14)</f>
        <v>1500000</v>
      </c>
      <c r="P14" s="66">
        <f>C14-O14</f>
        <v>2600000</v>
      </c>
      <c r="Q14" s="49">
        <v>4100000</v>
      </c>
      <c r="R14" s="4">
        <v>4100000</v>
      </c>
      <c r="T14" s="80"/>
      <c r="U14" s="80"/>
      <c r="V14" s="80"/>
      <c r="W14" s="80"/>
      <c r="X14" s="80"/>
    </row>
    <row r="15" spans="2:18" ht="34.5" customHeight="1" hidden="1" thickBot="1">
      <c r="B15" s="24" t="s">
        <v>9</v>
      </c>
      <c r="C15" s="49"/>
      <c r="D15" s="10"/>
      <c r="E15" s="10"/>
      <c r="F15" s="10"/>
      <c r="G15" s="11"/>
      <c r="H15" s="12"/>
      <c r="I15" s="12"/>
      <c r="J15" s="13">
        <v>5070</v>
      </c>
      <c r="K15" s="12"/>
      <c r="L15" s="12"/>
      <c r="M15" s="12"/>
      <c r="N15" s="12"/>
      <c r="O15" s="65"/>
      <c r="P15" s="65"/>
      <c r="Q15" s="49"/>
      <c r="R15" s="4"/>
    </row>
    <row r="16" spans="2:18" ht="34.5" customHeight="1" hidden="1">
      <c r="B16" s="24" t="s">
        <v>31</v>
      </c>
      <c r="C16" s="49">
        <v>0</v>
      </c>
      <c r="D16" s="10"/>
      <c r="E16" s="10"/>
      <c r="F16" s="10"/>
      <c r="G16" s="11"/>
      <c r="H16" s="12"/>
      <c r="I16" s="12"/>
      <c r="J16" s="13"/>
      <c r="K16" s="12"/>
      <c r="L16" s="12"/>
      <c r="M16" s="12"/>
      <c r="N16" s="12"/>
      <c r="O16" s="65"/>
      <c r="P16" s="65"/>
      <c r="Q16" s="49">
        <v>0</v>
      </c>
      <c r="R16" s="4">
        <v>0</v>
      </c>
    </row>
    <row r="17" spans="2:18" ht="25.5" customHeight="1">
      <c r="B17" s="9" t="s">
        <v>6</v>
      </c>
      <c r="C17" s="48">
        <v>59998581</v>
      </c>
      <c r="D17" s="10">
        <v>4590000</v>
      </c>
      <c r="E17" s="10"/>
      <c r="F17" s="10">
        <v>1200700</v>
      </c>
      <c r="G17" s="11"/>
      <c r="H17" s="12"/>
      <c r="I17" s="12"/>
      <c r="J17" s="12"/>
      <c r="K17" s="12"/>
      <c r="L17" s="12"/>
      <c r="M17" s="12"/>
      <c r="N17" s="12">
        <v>2253300</v>
      </c>
      <c r="O17" s="65">
        <f>SUM(D17:N17)</f>
        <v>8044000</v>
      </c>
      <c r="P17" s="65">
        <f>C17-O17</f>
        <v>51954581</v>
      </c>
      <c r="Q17" s="48">
        <v>80502581</v>
      </c>
      <c r="R17" s="3">
        <v>37307281</v>
      </c>
    </row>
    <row r="18" spans="2:18" ht="25.5" customHeight="1">
      <c r="B18" s="9" t="s">
        <v>37</v>
      </c>
      <c r="C18" s="50">
        <v>65302730</v>
      </c>
      <c r="D18" s="10"/>
      <c r="E18" s="10"/>
      <c r="F18" s="10"/>
      <c r="G18" s="11"/>
      <c r="H18" s="12"/>
      <c r="I18" s="12"/>
      <c r="J18" s="12"/>
      <c r="K18" s="12"/>
      <c r="L18" s="12"/>
      <c r="M18" s="12"/>
      <c r="N18" s="12"/>
      <c r="O18" s="65"/>
      <c r="P18" s="65"/>
      <c r="Q18" s="50"/>
      <c r="R18" s="36"/>
    </row>
    <row r="19" spans="2:18" ht="25.5" customHeight="1">
      <c r="B19" s="9" t="s">
        <v>0</v>
      </c>
      <c r="C19" s="51"/>
      <c r="D19" s="67"/>
      <c r="E19" s="67"/>
      <c r="F19" s="16"/>
      <c r="G19" s="11"/>
      <c r="H19" s="12"/>
      <c r="I19" s="12"/>
      <c r="J19" s="12"/>
      <c r="K19" s="12"/>
      <c r="L19" s="12"/>
      <c r="M19" s="12"/>
      <c r="N19" s="12"/>
      <c r="O19" s="65"/>
      <c r="P19" s="65"/>
      <c r="Q19" s="51"/>
      <c r="R19" s="37"/>
    </row>
    <row r="20" spans="2:18" ht="27" customHeight="1">
      <c r="B20" s="17" t="s">
        <v>4</v>
      </c>
      <c r="C20" s="52">
        <f>C22+C25+C26+C27+C28+C23+C24</f>
        <v>99000000</v>
      </c>
      <c r="D20" s="18">
        <v>35000000</v>
      </c>
      <c r="E20" s="18">
        <v>400000</v>
      </c>
      <c r="F20" s="18">
        <v>12000000</v>
      </c>
      <c r="G20" s="19">
        <v>500000</v>
      </c>
      <c r="H20" s="18">
        <v>190000</v>
      </c>
      <c r="I20" s="19">
        <v>3400000</v>
      </c>
      <c r="J20" s="19">
        <v>4670000</v>
      </c>
      <c r="K20" s="19">
        <v>3000000</v>
      </c>
      <c r="L20" s="19">
        <v>3200000</v>
      </c>
      <c r="M20" s="19">
        <v>4365000</v>
      </c>
      <c r="N20" s="19">
        <v>28175000</v>
      </c>
      <c r="O20" s="65">
        <f>SUM(D20:N20)</f>
        <v>94900000</v>
      </c>
      <c r="P20" s="65">
        <f>C20-O20</f>
        <v>4100000</v>
      </c>
      <c r="Q20" s="52">
        <f>Q22+Q25+Q26+Q27+Q28+Q23+Q24</f>
        <v>99000000</v>
      </c>
      <c r="R20" s="27">
        <f>R22+R25+R26+R27+R28+R23+R24</f>
        <v>99000000</v>
      </c>
    </row>
    <row r="21" spans="2:18" ht="22.5" customHeight="1">
      <c r="B21" s="17" t="s">
        <v>28</v>
      </c>
      <c r="C21" s="52"/>
      <c r="D21" s="68"/>
      <c r="E21" s="20"/>
      <c r="F21" s="18"/>
      <c r="G21" s="19"/>
      <c r="H21" s="20"/>
      <c r="I21" s="12"/>
      <c r="J21" s="12"/>
      <c r="K21" s="12"/>
      <c r="L21" s="12"/>
      <c r="M21" s="12"/>
      <c r="N21" s="12"/>
      <c r="O21" s="65"/>
      <c r="P21" s="65"/>
      <c r="Q21" s="52"/>
      <c r="R21" s="27"/>
    </row>
    <row r="22" spans="2:18" ht="26.25" customHeight="1">
      <c r="B22" s="21" t="s">
        <v>2</v>
      </c>
      <c r="C22" s="49">
        <v>74500000</v>
      </c>
      <c r="D22" s="10"/>
      <c r="E22" s="18"/>
      <c r="F22" s="18"/>
      <c r="G22" s="19"/>
      <c r="H22" s="20"/>
      <c r="I22" s="12"/>
      <c r="J22" s="12"/>
      <c r="K22" s="12"/>
      <c r="L22" s="12"/>
      <c r="M22" s="12"/>
      <c r="N22" s="12"/>
      <c r="O22" s="65"/>
      <c r="P22" s="65"/>
      <c r="Q22" s="49">
        <v>74500000</v>
      </c>
      <c r="R22" s="4">
        <v>74500000</v>
      </c>
    </row>
    <row r="23" spans="2:18" ht="31.5" customHeight="1">
      <c r="B23" s="21" t="s">
        <v>7</v>
      </c>
      <c r="C23" s="49">
        <v>6500000</v>
      </c>
      <c r="D23" s="10"/>
      <c r="E23" s="18"/>
      <c r="F23" s="18"/>
      <c r="G23" s="19"/>
      <c r="H23" s="20"/>
      <c r="I23" s="12"/>
      <c r="J23" s="12"/>
      <c r="K23" s="12"/>
      <c r="L23" s="12"/>
      <c r="M23" s="12"/>
      <c r="N23" s="12"/>
      <c r="O23" s="65"/>
      <c r="P23" s="65"/>
      <c r="Q23" s="49">
        <v>6500000</v>
      </c>
      <c r="R23" s="4">
        <v>6500000</v>
      </c>
    </row>
    <row r="24" spans="2:18" ht="27.75" customHeight="1">
      <c r="B24" s="21" t="s">
        <v>8</v>
      </c>
      <c r="C24" s="49">
        <v>9000000</v>
      </c>
      <c r="D24" s="10"/>
      <c r="E24" s="18"/>
      <c r="F24" s="18"/>
      <c r="G24" s="19"/>
      <c r="H24" s="20"/>
      <c r="I24" s="12"/>
      <c r="J24" s="12"/>
      <c r="K24" s="12"/>
      <c r="L24" s="12"/>
      <c r="M24" s="12"/>
      <c r="N24" s="12"/>
      <c r="O24" s="65"/>
      <c r="P24" s="65"/>
      <c r="Q24" s="49">
        <v>9000000</v>
      </c>
      <c r="R24" s="4">
        <v>9000000</v>
      </c>
    </row>
    <row r="25" spans="2:18" ht="28.5" customHeight="1">
      <c r="B25" s="14" t="s">
        <v>10</v>
      </c>
      <c r="C25" s="49">
        <v>7000000</v>
      </c>
      <c r="D25" s="10"/>
      <c r="E25" s="18"/>
      <c r="F25" s="18"/>
      <c r="G25" s="19"/>
      <c r="H25" s="12"/>
      <c r="I25" s="12"/>
      <c r="J25" s="12"/>
      <c r="K25" s="12"/>
      <c r="L25" s="12"/>
      <c r="M25" s="12"/>
      <c r="N25" s="12"/>
      <c r="O25" s="65"/>
      <c r="P25" s="65"/>
      <c r="Q25" s="49">
        <v>7000000</v>
      </c>
      <c r="R25" s="4">
        <v>7000000</v>
      </c>
    </row>
    <row r="26" spans="2:18" ht="28.5" customHeight="1">
      <c r="B26" s="14" t="s">
        <v>11</v>
      </c>
      <c r="C26" s="49">
        <v>120000</v>
      </c>
      <c r="D26" s="10"/>
      <c r="E26" s="18"/>
      <c r="F26" s="18"/>
      <c r="G26" s="19"/>
      <c r="H26" s="12"/>
      <c r="I26" s="12"/>
      <c r="J26" s="12"/>
      <c r="K26" s="12"/>
      <c r="L26" s="12"/>
      <c r="M26" s="12"/>
      <c r="N26" s="12"/>
      <c r="O26" s="65"/>
      <c r="P26" s="65"/>
      <c r="Q26" s="49">
        <v>120000</v>
      </c>
      <c r="R26" s="4">
        <v>120000</v>
      </c>
    </row>
    <row r="27" spans="2:18" ht="33" customHeight="1">
      <c r="B27" s="14" t="s">
        <v>12</v>
      </c>
      <c r="C27" s="49">
        <v>680000</v>
      </c>
      <c r="D27" s="10"/>
      <c r="E27" s="18"/>
      <c r="F27" s="18"/>
      <c r="G27" s="19"/>
      <c r="H27" s="12"/>
      <c r="I27" s="12"/>
      <c r="J27" s="12"/>
      <c r="K27" s="12"/>
      <c r="L27" s="12"/>
      <c r="M27" s="12"/>
      <c r="N27" s="12"/>
      <c r="O27" s="65"/>
      <c r="P27" s="65"/>
      <c r="Q27" s="49">
        <v>680000</v>
      </c>
      <c r="R27" s="4">
        <v>680000</v>
      </c>
    </row>
    <row r="28" spans="2:18" ht="46.5" customHeight="1">
      <c r="B28" s="14" t="s">
        <v>14</v>
      </c>
      <c r="C28" s="49">
        <v>1200000</v>
      </c>
      <c r="D28" s="10"/>
      <c r="E28" s="18"/>
      <c r="F28" s="18"/>
      <c r="G28" s="19"/>
      <c r="H28" s="12"/>
      <c r="I28" s="12"/>
      <c r="J28" s="12"/>
      <c r="K28" s="12"/>
      <c r="L28" s="12"/>
      <c r="M28" s="12"/>
      <c r="N28" s="12"/>
      <c r="O28" s="65"/>
      <c r="P28" s="65"/>
      <c r="Q28" s="49">
        <v>1200000</v>
      </c>
      <c r="R28" s="4">
        <v>1200000</v>
      </c>
    </row>
    <row r="29" spans="2:18" ht="46.5" customHeight="1">
      <c r="B29" s="14" t="s">
        <v>38</v>
      </c>
      <c r="C29" s="53">
        <v>2715791.29</v>
      </c>
      <c r="D29" s="10"/>
      <c r="E29" s="18"/>
      <c r="F29" s="18"/>
      <c r="G29" s="19"/>
      <c r="H29" s="12"/>
      <c r="I29" s="12"/>
      <c r="J29" s="12"/>
      <c r="K29" s="12"/>
      <c r="L29" s="12"/>
      <c r="M29" s="12"/>
      <c r="N29" s="12"/>
      <c r="O29" s="65"/>
      <c r="P29" s="65"/>
      <c r="Q29" s="53"/>
      <c r="R29" s="41"/>
    </row>
    <row r="30" spans="2:18" s="5" customFormat="1" ht="33" customHeight="1">
      <c r="B30" s="38" t="s">
        <v>3</v>
      </c>
      <c r="C30" s="54">
        <f>C20+C10+C9+C17+C6+C18+C29</f>
        <v>290779102.29</v>
      </c>
      <c r="D30" s="13" t="e">
        <f aca="true" t="shared" si="0" ref="D30:N30">D20+D10+D9+D17</f>
        <v>#REF!</v>
      </c>
      <c r="E30" s="13" t="e">
        <f t="shared" si="0"/>
        <v>#REF!</v>
      </c>
      <c r="F30" s="13" t="e">
        <f t="shared" si="0"/>
        <v>#REF!</v>
      </c>
      <c r="G30" s="13" t="e">
        <f t="shared" si="0"/>
        <v>#REF!</v>
      </c>
      <c r="H30" s="13" t="e">
        <f t="shared" si="0"/>
        <v>#REF!</v>
      </c>
      <c r="I30" s="13" t="e">
        <f t="shared" si="0"/>
        <v>#REF!</v>
      </c>
      <c r="J30" s="13" t="e">
        <f t="shared" si="0"/>
        <v>#REF!</v>
      </c>
      <c r="K30" s="13" t="e">
        <f t="shared" si="0"/>
        <v>#REF!</v>
      </c>
      <c r="L30" s="13" t="e">
        <f t="shared" si="0"/>
        <v>#REF!</v>
      </c>
      <c r="M30" s="13" t="e">
        <f t="shared" si="0"/>
        <v>#REF!</v>
      </c>
      <c r="N30" s="13" t="e">
        <f t="shared" si="0"/>
        <v>#REF!</v>
      </c>
      <c r="O30" s="65" t="e">
        <f>SUM(D30:N30)</f>
        <v>#REF!</v>
      </c>
      <c r="P30" s="65" t="e">
        <f>C30-O30</f>
        <v>#REF!</v>
      </c>
      <c r="Q30" s="54">
        <f>Q20+Q10+Q9+Q17+Q6+Q18+Q29</f>
        <v>213166081</v>
      </c>
      <c r="R30" s="42">
        <f>R20+R10+R9+R17+R6+R18+R29</f>
        <v>213166081</v>
      </c>
    </row>
    <row r="31" spans="2:18" ht="39" customHeight="1">
      <c r="B31" s="17" t="s">
        <v>17</v>
      </c>
      <c r="C31" s="55">
        <f>C33+C34+C35+C36+C37+C38+C40+C41+C42+C43+C44+C39</f>
        <v>290779102.29</v>
      </c>
      <c r="D31" s="65"/>
      <c r="E31" s="69"/>
      <c r="F31" s="69"/>
      <c r="G31" s="69"/>
      <c r="H31" s="69"/>
      <c r="I31" s="69"/>
      <c r="J31" s="69"/>
      <c r="K31" s="69"/>
      <c r="L31" s="69"/>
      <c r="M31" s="65"/>
      <c r="N31" s="65"/>
      <c r="O31" s="65"/>
      <c r="P31" s="65"/>
      <c r="Q31" s="55">
        <f>Q33+Q34+Q35+Q36+Q37+Q38+Q40+Q41+Q42+Q43+Q44+Q39</f>
        <v>213166081</v>
      </c>
      <c r="R31" s="43">
        <f>R33+R34+R35+R36+R37+R38+R40+R41+R42+R43+R44+R39</f>
        <v>213166081</v>
      </c>
    </row>
    <row r="32" spans="2:18" ht="20.25">
      <c r="B32" s="17" t="s">
        <v>13</v>
      </c>
      <c r="C32" s="56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5"/>
      <c r="P32" s="65"/>
      <c r="Q32" s="56"/>
      <c r="R32" s="28"/>
    </row>
    <row r="33" spans="2:18" s="5" customFormat="1" ht="30" customHeight="1">
      <c r="B33" s="25" t="s">
        <v>18</v>
      </c>
      <c r="C33" s="57">
        <v>103577458</v>
      </c>
      <c r="D33" s="44"/>
      <c r="E33" s="44"/>
      <c r="F33" s="44"/>
      <c r="G33" s="70"/>
      <c r="H33" s="44"/>
      <c r="I33" s="44"/>
      <c r="J33" s="44"/>
      <c r="K33" s="44"/>
      <c r="L33" s="44"/>
      <c r="M33" s="70"/>
      <c r="N33" s="44"/>
      <c r="O33" s="66"/>
      <c r="P33" s="66"/>
      <c r="Q33" s="57">
        <v>103577458</v>
      </c>
      <c r="R33" s="31">
        <v>103577459</v>
      </c>
    </row>
    <row r="34" spans="2:18" ht="30" customHeight="1">
      <c r="B34" s="25" t="s">
        <v>19</v>
      </c>
      <c r="C34" s="57">
        <v>425000</v>
      </c>
      <c r="D34" s="45"/>
      <c r="E34" s="45"/>
      <c r="F34" s="45"/>
      <c r="G34" s="71"/>
      <c r="H34" s="45"/>
      <c r="I34" s="45"/>
      <c r="J34" s="45"/>
      <c r="K34" s="45"/>
      <c r="L34" s="45"/>
      <c r="M34" s="45"/>
      <c r="N34" s="45"/>
      <c r="O34" s="45"/>
      <c r="P34" s="45"/>
      <c r="Q34" s="57">
        <v>425000</v>
      </c>
      <c r="R34" s="31">
        <v>425000</v>
      </c>
    </row>
    <row r="35" spans="2:18" ht="30" customHeight="1">
      <c r="B35" s="25" t="s">
        <v>20</v>
      </c>
      <c r="C35" s="57">
        <v>31061591</v>
      </c>
      <c r="D35" s="45"/>
      <c r="E35" s="45"/>
      <c r="F35" s="45"/>
      <c r="G35" s="71"/>
      <c r="H35" s="45"/>
      <c r="I35" s="45"/>
      <c r="J35" s="45"/>
      <c r="K35" s="45"/>
      <c r="L35" s="45"/>
      <c r="M35" s="45"/>
      <c r="N35" s="45"/>
      <c r="O35" s="45"/>
      <c r="P35" s="45"/>
      <c r="Q35" s="57">
        <v>31061591</v>
      </c>
      <c r="R35" s="31">
        <v>31061591</v>
      </c>
    </row>
    <row r="36" spans="2:18" ht="30" customHeight="1">
      <c r="B36" s="25" t="s">
        <v>21</v>
      </c>
      <c r="C36" s="57">
        <v>850000</v>
      </c>
      <c r="D36" s="45"/>
      <c r="E36" s="45"/>
      <c r="F36" s="45"/>
      <c r="G36" s="71"/>
      <c r="H36" s="45"/>
      <c r="I36" s="45"/>
      <c r="J36" s="45"/>
      <c r="K36" s="45"/>
      <c r="L36" s="45"/>
      <c r="M36" s="45"/>
      <c r="N36" s="45"/>
      <c r="O36" s="45"/>
      <c r="P36" s="45"/>
      <c r="Q36" s="57">
        <v>850000</v>
      </c>
      <c r="R36" s="31">
        <v>850000</v>
      </c>
    </row>
    <row r="37" spans="2:18" ht="30" customHeight="1">
      <c r="B37" s="25" t="s">
        <v>22</v>
      </c>
      <c r="C37" s="57">
        <v>190000</v>
      </c>
      <c r="D37" s="45"/>
      <c r="E37" s="45"/>
      <c r="F37" s="45"/>
      <c r="G37" s="71"/>
      <c r="H37" s="45"/>
      <c r="I37" s="45"/>
      <c r="J37" s="45"/>
      <c r="K37" s="45"/>
      <c r="L37" s="45"/>
      <c r="M37" s="45"/>
      <c r="N37" s="45"/>
      <c r="O37" s="45"/>
      <c r="P37" s="45"/>
      <c r="Q37" s="57">
        <v>190000</v>
      </c>
      <c r="R37" s="31">
        <v>190000</v>
      </c>
    </row>
    <row r="38" spans="2:18" ht="30" customHeight="1">
      <c r="B38" s="25" t="s">
        <v>23</v>
      </c>
      <c r="C38" s="57">
        <v>7500000</v>
      </c>
      <c r="D38" s="45"/>
      <c r="E38" s="45"/>
      <c r="F38" s="45"/>
      <c r="G38" s="71"/>
      <c r="H38" s="45"/>
      <c r="I38" s="45"/>
      <c r="J38" s="45"/>
      <c r="K38" s="45"/>
      <c r="L38" s="45"/>
      <c r="M38" s="45"/>
      <c r="N38" s="45"/>
      <c r="O38" s="45"/>
      <c r="P38" s="45"/>
      <c r="Q38" s="57">
        <v>7500000</v>
      </c>
      <c r="R38" s="31">
        <v>10215791</v>
      </c>
    </row>
    <row r="39" spans="2:18" ht="30" customHeight="1">
      <c r="B39" s="25" t="s">
        <v>30</v>
      </c>
      <c r="C39" s="57"/>
      <c r="D39" s="45"/>
      <c r="E39" s="45"/>
      <c r="F39" s="45"/>
      <c r="G39" s="71"/>
      <c r="H39" s="45"/>
      <c r="I39" s="45"/>
      <c r="J39" s="45"/>
      <c r="K39" s="45"/>
      <c r="L39" s="45"/>
      <c r="M39" s="45"/>
      <c r="N39" s="45"/>
      <c r="O39" s="45"/>
      <c r="P39" s="45"/>
      <c r="Q39" s="57"/>
      <c r="R39" s="31"/>
    </row>
    <row r="40" spans="2:18" ht="30" customHeight="1">
      <c r="B40" s="25" t="s">
        <v>24</v>
      </c>
      <c r="C40" s="57">
        <v>6600000</v>
      </c>
      <c r="D40" s="45"/>
      <c r="E40" s="45"/>
      <c r="F40" s="45"/>
      <c r="G40" s="71"/>
      <c r="H40" s="45"/>
      <c r="I40" s="45"/>
      <c r="J40" s="45"/>
      <c r="K40" s="45"/>
      <c r="L40" s="45"/>
      <c r="M40" s="45"/>
      <c r="N40" s="45"/>
      <c r="O40" s="45"/>
      <c r="P40" s="45"/>
      <c r="Q40" s="57">
        <v>6600000</v>
      </c>
      <c r="R40" s="31">
        <v>6600000</v>
      </c>
    </row>
    <row r="41" spans="2:18" ht="30" customHeight="1">
      <c r="B41" s="25" t="s">
        <v>25</v>
      </c>
      <c r="C41" s="57">
        <v>6630272</v>
      </c>
      <c r="D41" s="45"/>
      <c r="E41" s="45"/>
      <c r="F41" s="45"/>
      <c r="G41" s="71"/>
      <c r="H41" s="45"/>
      <c r="I41" s="45"/>
      <c r="J41" s="45"/>
      <c r="K41" s="45"/>
      <c r="L41" s="45"/>
      <c r="M41" s="45"/>
      <c r="N41" s="45"/>
      <c r="O41" s="45"/>
      <c r="P41" s="45"/>
      <c r="Q41" s="57">
        <v>6630272</v>
      </c>
      <c r="R41" s="31">
        <v>6630272</v>
      </c>
    </row>
    <row r="42" spans="2:18" ht="30" customHeight="1">
      <c r="B42" s="26" t="s">
        <v>29</v>
      </c>
      <c r="C42" s="58">
        <v>6800000</v>
      </c>
      <c r="D42" s="45"/>
      <c r="E42" s="45"/>
      <c r="F42" s="45"/>
      <c r="G42" s="71"/>
      <c r="H42" s="45"/>
      <c r="I42" s="45"/>
      <c r="J42" s="45"/>
      <c r="K42" s="45"/>
      <c r="L42" s="45"/>
      <c r="M42" s="45"/>
      <c r="N42" s="45"/>
      <c r="O42" s="45"/>
      <c r="P42" s="45"/>
      <c r="Q42" s="58">
        <v>6800000</v>
      </c>
      <c r="R42" s="32">
        <v>6800000</v>
      </c>
    </row>
    <row r="43" spans="2:18" ht="30" customHeight="1">
      <c r="B43" s="25" t="s">
        <v>26</v>
      </c>
      <c r="C43" s="57">
        <v>72702730</v>
      </c>
      <c r="D43" s="45"/>
      <c r="E43" s="45"/>
      <c r="F43" s="45"/>
      <c r="G43" s="71"/>
      <c r="H43" s="45"/>
      <c r="I43" s="45"/>
      <c r="J43" s="45"/>
      <c r="K43" s="45"/>
      <c r="L43" s="45"/>
      <c r="M43" s="45"/>
      <c r="N43" s="45"/>
      <c r="O43" s="45"/>
      <c r="P43" s="45"/>
      <c r="Q43" s="57">
        <v>7000000</v>
      </c>
      <c r="R43" s="31">
        <v>5000000</v>
      </c>
    </row>
    <row r="44" spans="2:18" ht="30" customHeight="1" thickBot="1">
      <c r="B44" s="39" t="s">
        <v>27</v>
      </c>
      <c r="C44" s="60">
        <v>54442051.29</v>
      </c>
      <c r="D44" s="73"/>
      <c r="E44" s="73"/>
      <c r="F44" s="73"/>
      <c r="G44" s="74"/>
      <c r="H44" s="73"/>
      <c r="I44" s="73"/>
      <c r="J44" s="73"/>
      <c r="K44" s="73"/>
      <c r="L44" s="73"/>
      <c r="M44" s="73"/>
      <c r="N44" s="73"/>
      <c r="O44" s="73"/>
      <c r="P44" s="73"/>
      <c r="Q44" s="60">
        <v>42531760</v>
      </c>
      <c r="R44" s="40">
        <v>41815968</v>
      </c>
    </row>
  </sheetData>
  <mergeCells count="3">
    <mergeCell ref="D5:N5"/>
    <mergeCell ref="B1:C2"/>
    <mergeCell ref="T14:X14"/>
  </mergeCells>
  <printOptions/>
  <pageMargins left="0.5118110236220472" right="0.2755905511811024" top="0.1968503937007874" bottom="0.1968503937007874" header="0.5118110236220472" footer="0.5118110236220472"/>
  <pageSetup horizontalDpi="600" verticalDpi="600" orientation="landscape" paperSize="9" scale="68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econ</cp:lastModifiedBy>
  <cp:lastPrinted>2014-03-27T05:14:24Z</cp:lastPrinted>
  <dcterms:created xsi:type="dcterms:W3CDTF">2009-11-05T05:56:23Z</dcterms:created>
  <dcterms:modified xsi:type="dcterms:W3CDTF">2014-06-03T05:16:17Z</dcterms:modified>
  <cp:category/>
  <cp:version/>
  <cp:contentType/>
  <cp:contentStatus/>
</cp:coreProperties>
</file>